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urenchimeg.l\Desktop\Баталгаажсан тайлан\СТ-2024\4-р улирал\"/>
    </mc:Choice>
  </mc:AlternateContent>
  <xr:revisionPtr revIDLastSave="0" documentId="13_ncr:1_{AD55EBC4-A6EF-4E19-912B-0114012CC8E1}" xr6:coauthVersionLast="47" xr6:coauthVersionMax="47" xr10:uidLastSave="{00000000-0000-0000-0000-000000000000}"/>
  <bookViews>
    <workbookView xWindow="-120" yWindow="-120" windowWidth="29040" windowHeight="15720" tabRatio="860" activeTab="3" xr2:uid="{00000000-000D-0000-FFFF-FFFF00000000}"/>
  </bookViews>
  <sheets>
    <sheet name="balance" sheetId="4" r:id="rId1"/>
    <sheet name="OUDT" sheetId="2" r:id="rId2"/>
    <sheet name="UUT" sheetId="5" r:id="rId3"/>
    <sheet name="MGT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3" l="1"/>
  <c r="C35" i="3"/>
  <c r="C25" i="3"/>
  <c r="C13" i="3"/>
  <c r="C8" i="3"/>
  <c r="C32" i="2"/>
  <c r="C21" i="2"/>
  <c r="C16" i="2"/>
  <c r="C11" i="2"/>
  <c r="C13" i="2" s="1"/>
  <c r="C22" i="2" s="1"/>
  <c r="C33" i="2" s="1"/>
  <c r="C35" i="2" s="1"/>
  <c r="C39" i="2" s="1"/>
  <c r="C53" i="4"/>
  <c r="B13" i="5"/>
  <c r="C13" i="5"/>
  <c r="D13" i="5"/>
  <c r="E13" i="5"/>
  <c r="F13" i="5"/>
  <c r="G13" i="5"/>
  <c r="G11" i="5"/>
  <c r="G8" i="5"/>
  <c r="G7" i="5"/>
  <c r="C9" i="5"/>
  <c r="E9" i="5"/>
  <c r="B9" i="5"/>
  <c r="B53" i="4"/>
  <c r="B40" i="4"/>
  <c r="B34" i="4"/>
  <c r="B19" i="4"/>
  <c r="B13" i="4"/>
  <c r="D25" i="3"/>
  <c r="G6" i="5"/>
  <c r="G10" i="5"/>
  <c r="G12" i="5"/>
  <c r="D47" i="3"/>
  <c r="D36" i="3"/>
  <c r="D35" i="3"/>
  <c r="D8" i="3"/>
  <c r="D11" i="2"/>
  <c r="D13" i="2" s="1"/>
  <c r="B41" i="4" l="1"/>
  <c r="B55" i="4"/>
  <c r="B20" i="4"/>
  <c r="D13" i="3"/>
  <c r="D16" i="2"/>
  <c r="D32" i="2"/>
  <c r="B56" i="4" l="1"/>
  <c r="C19" i="4"/>
  <c r="C40" i="4" l="1"/>
  <c r="D21" i="2" l="1"/>
  <c r="C13" i="4"/>
  <c r="C34" i="4" l="1"/>
  <c r="C41" i="4" s="1"/>
  <c r="C55" i="4" s="1"/>
  <c r="C20" i="4" l="1"/>
  <c r="G5" i="5" l="1"/>
  <c r="D22" i="2"/>
  <c r="D33" i="2" s="1"/>
  <c r="D35" i="2" l="1"/>
  <c r="D39" i="2" s="1"/>
  <c r="C56" i="4" l="1"/>
</calcChain>
</file>

<file path=xl/sharedStrings.xml><?xml version="1.0" encoding="utf-8"?>
<sst xmlns="http://schemas.openxmlformats.org/spreadsheetml/2006/main" count="169" uniqueCount="150">
  <si>
    <t>Items</t>
  </si>
  <si>
    <t xml:space="preserve">     Current asset</t>
  </si>
  <si>
    <t>Cash and cash equivalent</t>
  </si>
  <si>
    <t>Accounts receivable</t>
  </si>
  <si>
    <t>Other receivable</t>
  </si>
  <si>
    <t>Inventory</t>
  </si>
  <si>
    <t>Prepayments</t>
  </si>
  <si>
    <t>Total current asset</t>
  </si>
  <si>
    <t>ASSETS</t>
  </si>
  <si>
    <t>Noncurrent asset</t>
  </si>
  <si>
    <t>Fixed asset</t>
  </si>
  <si>
    <t>Building under construction</t>
  </si>
  <si>
    <t>Intangible asset</t>
  </si>
  <si>
    <t>Total noncurrent asset</t>
  </si>
  <si>
    <t>TOTAL ASSET</t>
  </si>
  <si>
    <t>LIABILITIES AND OWNER'S EQUITY</t>
  </si>
  <si>
    <t xml:space="preserve">    LIABILITY</t>
  </si>
  <si>
    <t>Current liability</t>
  </si>
  <si>
    <t>Accounts payable</t>
  </si>
  <si>
    <t>Wages payable</t>
  </si>
  <si>
    <t>Social &amp; health insurance payable</t>
  </si>
  <si>
    <t>Dividend payable</t>
  </si>
  <si>
    <t>Short term bank loan</t>
  </si>
  <si>
    <t>Other payables</t>
  </si>
  <si>
    <t>Unearned revenue</t>
  </si>
  <si>
    <t>Total current liabilities</t>
  </si>
  <si>
    <t>Long term liabilities</t>
  </si>
  <si>
    <t>Long term notes payable</t>
  </si>
  <si>
    <t>Long term loans</t>
  </si>
  <si>
    <t>Total long term liabilities</t>
  </si>
  <si>
    <t>Total liabilities</t>
  </si>
  <si>
    <t>STOCKHOLDERS' EQUITY</t>
  </si>
  <si>
    <t>Share :    а) government</t>
  </si>
  <si>
    <t xml:space="preserve">               b) private</t>
  </si>
  <si>
    <t>Total stock</t>
  </si>
  <si>
    <t>Additional paid-in capital</t>
  </si>
  <si>
    <t>Revaluation surplus</t>
  </si>
  <si>
    <t>Retained earnings</t>
  </si>
  <si>
    <t xml:space="preserve">            Current year</t>
  </si>
  <si>
    <t xml:space="preserve">            Prior period</t>
  </si>
  <si>
    <t>Total stockholders' equity</t>
  </si>
  <si>
    <t>From which: Minority interest</t>
  </si>
  <si>
    <t xml:space="preserve">TOTAL LIABILITIES &amp; OWNER' EQUITY </t>
  </si>
  <si>
    <t>(MNT)</t>
  </si>
  <si>
    <t>Preveous year period</t>
  </si>
  <si>
    <t>Current period</t>
  </si>
  <si>
    <t>Income</t>
  </si>
  <si>
    <t xml:space="preserve">    Sales income</t>
  </si>
  <si>
    <t xml:space="preserve">    Sales allowance and returns</t>
  </si>
  <si>
    <t xml:space="preserve">    Sales discount</t>
  </si>
  <si>
    <t>Total income</t>
  </si>
  <si>
    <t>Cost of goods sold</t>
  </si>
  <si>
    <t>Gross margin</t>
  </si>
  <si>
    <t xml:space="preserve">Operating expense (selling &amp; administrative) </t>
  </si>
  <si>
    <t xml:space="preserve">     Other operating expense</t>
  </si>
  <si>
    <t>Total operating expense</t>
  </si>
  <si>
    <t>Operating income</t>
  </si>
  <si>
    <t>Non operating income (expense)</t>
  </si>
  <si>
    <t xml:space="preserve">     Income from dividend</t>
  </si>
  <si>
    <t xml:space="preserve">     Gain and loss from forex revaluation (real)</t>
  </si>
  <si>
    <t xml:space="preserve">     Gain and loss from forex revaluation (named)</t>
  </si>
  <si>
    <t xml:space="preserve">     Bond/Security discount or premium amortization</t>
  </si>
  <si>
    <t xml:space="preserve">     Income gained from joint venture</t>
  </si>
  <si>
    <t xml:space="preserve">     Other</t>
  </si>
  <si>
    <t>Total non operating income (expense)</t>
  </si>
  <si>
    <t>Profit before tax</t>
  </si>
  <si>
    <t xml:space="preserve">   Income tax expense</t>
  </si>
  <si>
    <t>Profit after tax</t>
  </si>
  <si>
    <t xml:space="preserve">   Minority part</t>
  </si>
  <si>
    <t>Normal operational income (loss)</t>
  </si>
  <si>
    <t xml:space="preserve">   Total extraordinary gain and loss</t>
  </si>
  <si>
    <t>Net income</t>
  </si>
  <si>
    <t xml:space="preserve">   Earnings per share</t>
  </si>
  <si>
    <t>ITEMS</t>
  </si>
  <si>
    <t>TOTAL</t>
  </si>
  <si>
    <t>Dividend</t>
  </si>
  <si>
    <t>Issued capital</t>
  </si>
  <si>
    <t>CASH FLOW STATEMENT</t>
  </si>
  <si>
    <t>Cash flows from operating activities</t>
  </si>
  <si>
    <t xml:space="preserve">   Cash inflow </t>
  </si>
  <si>
    <t xml:space="preserve">      Cash sales and collections from customers</t>
  </si>
  <si>
    <t xml:space="preserve">      Cash from supplementary service and manufacturing</t>
  </si>
  <si>
    <t xml:space="preserve">      Insurance compensation</t>
  </si>
  <si>
    <t xml:space="preserve">   Cash outflow</t>
  </si>
  <si>
    <t xml:space="preserve">      Employees' salary payment</t>
  </si>
  <si>
    <t xml:space="preserve">      Social Security tax payment</t>
  </si>
  <si>
    <t xml:space="preserve">      Merchandise purchase</t>
  </si>
  <si>
    <t xml:space="preserve">      Cash paid for utility expenses</t>
  </si>
  <si>
    <t xml:space="preserve">      Fuel, petrol, transportation fee, spare part purchase</t>
  </si>
  <si>
    <t xml:space="preserve">      Paid interest</t>
  </si>
  <si>
    <t xml:space="preserve">      Paid tax</t>
  </si>
  <si>
    <t xml:space="preserve">      Paid insurance premuim</t>
  </si>
  <si>
    <t>Net cash from operating activities</t>
  </si>
  <si>
    <t>Cash flows from investing activities</t>
  </si>
  <si>
    <t xml:space="preserve">      Cash from selling assets</t>
  </si>
  <si>
    <t xml:space="preserve">      Noncurrent asset acquisition</t>
  </si>
  <si>
    <t xml:space="preserve">      Cash from investment sales</t>
  </si>
  <si>
    <t>Net cash from investing activities</t>
  </si>
  <si>
    <t>Cash flows from financing activities</t>
  </si>
  <si>
    <t xml:space="preserve">      Loan payment</t>
  </si>
  <si>
    <t xml:space="preserve">      Funding from government</t>
  </si>
  <si>
    <t xml:space="preserve">      Current portion payment of long term liabilities </t>
  </si>
  <si>
    <t xml:space="preserve">      Stock reacquisition</t>
  </si>
  <si>
    <t xml:space="preserve">      Dividend paid in cash</t>
  </si>
  <si>
    <t xml:space="preserve">      Interest income</t>
  </si>
  <si>
    <t>Net cash from financing activities</t>
  </si>
  <si>
    <t>Net cash movement</t>
  </si>
  <si>
    <t>Cash &amp; cash equivalent at the beginning of period</t>
  </si>
  <si>
    <t>Cash &amp; cash equivalent at the end of period</t>
  </si>
  <si>
    <t>Chief accountant_____________L.Burenchimeg</t>
  </si>
  <si>
    <t>Tax and VAT receivables</t>
  </si>
  <si>
    <t>Tax payable</t>
  </si>
  <si>
    <t>Other parts of the owner's property</t>
  </si>
  <si>
    <t>Balance/MNT/</t>
  </si>
  <si>
    <t>Sales and marketing expenses</t>
  </si>
  <si>
    <t>General administrative expenses</t>
  </si>
  <si>
    <t>financial costs</t>
  </si>
  <si>
    <t>Foreign currency exchange rate gain (loss)</t>
  </si>
  <si>
    <t>Gains (losses) from deducting fixed assets from the account</t>
  </si>
  <si>
    <t>Interest income</t>
  </si>
  <si>
    <t>Other income</t>
  </si>
  <si>
    <t>Other cash income</t>
  </si>
  <si>
    <t xml:space="preserve">      Other payments</t>
  </si>
  <si>
    <t>Interest income received</t>
  </si>
  <si>
    <t>Repayment of loans and cash advances to others</t>
  </si>
  <si>
    <t>Paid for acquiring fixed assets</t>
  </si>
  <si>
    <t>Paid to acquire intangible assets</t>
  </si>
  <si>
    <t>Paid to acquire investment</t>
  </si>
  <si>
    <t>Exchange Rate Equalization Gains</t>
  </si>
  <si>
    <t>Received from loans and debt securities</t>
  </si>
  <si>
    <t>Common stock</t>
  </si>
  <si>
    <t>Received from the issuance of shares and other equity securities</t>
  </si>
  <si>
    <t>Other disbursed loans and advances</t>
  </si>
  <si>
    <t>Losses in the exchange rate equation</t>
  </si>
  <si>
    <t>Exchange rate difference</t>
  </si>
  <si>
    <t>Deferred tax assets</t>
  </si>
  <si>
    <t>GAZAR SHIM FACTORY  JSC</t>
  </si>
  <si>
    <t>STATEMENT OF PROFIT OR LOSS AND OTHER COMPREHENSIVE INCOME</t>
  </si>
  <si>
    <t>CEO_______________TS.Ganbat</t>
  </si>
  <si>
    <t>STATEMENT OF CHANGES IN EQUITY</t>
  </si>
  <si>
    <t>Balance as at 31 Dec 2024</t>
  </si>
  <si>
    <t>Changes in eqiuty</t>
  </si>
  <si>
    <t>Propit for the year</t>
  </si>
  <si>
    <t xml:space="preserve"> as at 31 Dec 2023</t>
  </si>
  <si>
    <t>Other comprehensive income</t>
  </si>
  <si>
    <t>Revaluation surpus</t>
  </si>
  <si>
    <t>Profit for the year</t>
  </si>
  <si>
    <t>Balance as at 2023/01/01</t>
  </si>
  <si>
    <t>interest payment</t>
  </si>
  <si>
    <t>Other long term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</si>
</sst>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[$-409]mmmm\ d\,\ yyyy;@"/>
    <numFmt numFmtId="165" formatCode="[$-409]dd\-mmm\-yy;@"/>
    <numFmt numFmtId="166" formatCode="##,##0.00"/>
    <numFmt numFmtId="167" formatCode="##,##0.##"/>
  </numFmts>
  <fonts count="2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u val="singleAccounting"/>
      <sz val="10"/>
      <name val="Times New Roman"/>
      <family val="1"/>
    </font>
    <font>
      <b/>
      <sz val="10"/>
      <name val="Times New Roman Mon"/>
      <family val="1"/>
    </font>
    <font>
      <sz val="10"/>
      <name val="Times New Roman Mon"/>
      <family val="1"/>
    </font>
    <font>
      <sz val="10"/>
      <color rgb="FF000000"/>
      <name val="Times New Roman Mon"/>
      <family val="1"/>
    </font>
    <font>
      <sz val="10"/>
      <color indexed="8"/>
      <name val="Times New Roman Mon"/>
      <family val="1"/>
    </font>
    <font>
      <u/>
      <sz val="10"/>
      <name val="Times New Roman"/>
      <family val="1"/>
    </font>
    <font>
      <sz val="10"/>
      <color rgb="FFFF0000"/>
      <name val="Times New Roman"/>
      <family val="1"/>
    </font>
    <font>
      <b/>
      <sz val="10"/>
      <color rgb="FF000000"/>
      <name val="Tahoma"/>
      <family val="2"/>
    </font>
    <font>
      <b/>
      <u/>
      <sz val="10"/>
      <name val="Times New Roman Mon"/>
      <family val="1"/>
    </font>
    <font>
      <b/>
      <u/>
      <sz val="10"/>
      <name val="Times New Roman Mon"/>
    </font>
    <font>
      <b/>
      <u/>
      <sz val="10"/>
      <color rgb="FF000000"/>
      <name val="Times New Roman Mon"/>
    </font>
    <font>
      <sz val="8.25"/>
      <color rgb="FF000000"/>
      <name val="Tahoma"/>
      <family val="2"/>
    </font>
    <font>
      <sz val="8.25"/>
      <color rgb="FF000000"/>
      <name val="Tahoma"/>
    </font>
    <font>
      <sz val="8.25"/>
      <color rgb="FFFF0000"/>
      <name val="Tahoma"/>
      <family val="2"/>
    </font>
    <font>
      <b/>
      <sz val="8.25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/>
      <right style="thin">
        <color rgb="FFBDB1B7"/>
      </right>
      <top/>
      <bottom style="thin">
        <color rgb="FFBDB1B7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3" xfId="0" applyFont="1" applyBorder="1"/>
    <xf numFmtId="43" fontId="5" fillId="0" borderId="5" xfId="1" applyFont="1" applyBorder="1"/>
    <xf numFmtId="0" fontId="5" fillId="0" borderId="3" xfId="0" applyFont="1" applyBorder="1"/>
    <xf numFmtId="43" fontId="5" fillId="0" borderId="3" xfId="1" applyFont="1" applyBorder="1"/>
    <xf numFmtId="4" fontId="5" fillId="0" borderId="3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/>
    </xf>
    <xf numFmtId="43" fontId="6" fillId="0" borderId="3" xfId="1" applyFont="1" applyBorder="1"/>
    <xf numFmtId="0" fontId="5" fillId="0" borderId="3" xfId="0" applyFont="1" applyBorder="1" applyAlignment="1">
      <alignment wrapText="1"/>
    </xf>
    <xf numFmtId="43" fontId="6" fillId="0" borderId="3" xfId="0" applyNumberFormat="1" applyFont="1" applyBorder="1"/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43" fontId="5" fillId="0" borderId="3" xfId="1" applyFont="1" applyFill="1" applyBorder="1"/>
    <xf numFmtId="0" fontId="6" fillId="0" borderId="3" xfId="0" applyFont="1" applyBorder="1" applyAlignment="1">
      <alignment horizontal="left"/>
    </xf>
    <xf numFmtId="43" fontId="6" fillId="0" borderId="3" xfId="1" applyFont="1" applyFill="1" applyBorder="1"/>
    <xf numFmtId="0" fontId="6" fillId="0" borderId="3" xfId="0" applyFont="1" applyBorder="1" applyAlignment="1">
      <alignment wrapText="1"/>
    </xf>
    <xf numFmtId="43" fontId="5" fillId="0" borderId="3" xfId="0" applyNumberFormat="1" applyFont="1" applyBorder="1"/>
    <xf numFmtId="43" fontId="4" fillId="0" borderId="3" xfId="0" applyNumberFormat="1" applyFont="1" applyBorder="1"/>
    <xf numFmtId="0" fontId="5" fillId="0" borderId="3" xfId="0" applyFont="1" applyBorder="1" applyAlignment="1">
      <alignment horizontal="left" wrapText="1"/>
    </xf>
    <xf numFmtId="0" fontId="5" fillId="0" borderId="0" xfId="0" applyFont="1"/>
    <xf numFmtId="43" fontId="5" fillId="0" borderId="0" xfId="0" applyNumberFormat="1" applyFont="1"/>
    <xf numFmtId="43" fontId="5" fillId="0" borderId="0" xfId="1" applyFont="1" applyAlignment="1">
      <alignment horizontal="left" vertical="center"/>
    </xf>
    <xf numFmtId="43" fontId="5" fillId="0" borderId="0" xfId="1" applyFont="1"/>
    <xf numFmtId="0" fontId="4" fillId="0" borderId="0" xfId="0" applyFont="1"/>
    <xf numFmtId="43" fontId="5" fillId="0" borderId="0" xfId="1" applyFont="1" applyBorder="1"/>
    <xf numFmtId="43" fontId="5" fillId="0" borderId="0" xfId="1" applyFont="1" applyBorder="1" applyAlignment="1">
      <alignment horizontal="center" vertical="center" wrapText="1"/>
    </xf>
    <xf numFmtId="43" fontId="5" fillId="0" borderId="0" xfId="1" applyFont="1" applyBorder="1" applyAlignment="1">
      <alignment horizontal="right"/>
    </xf>
    <xf numFmtId="43" fontId="5" fillId="0" borderId="0" xfId="1" applyFont="1" applyFill="1" applyAlignment="1">
      <alignment horizontal="right"/>
    </xf>
    <xf numFmtId="164" fontId="5" fillId="0" borderId="0" xfId="0" applyNumberFormat="1" applyFont="1"/>
    <xf numFmtId="43" fontId="4" fillId="0" borderId="2" xfId="1" applyFont="1" applyBorder="1" applyAlignment="1">
      <alignment horizontal="left" vertical="center"/>
    </xf>
    <xf numFmtId="4" fontId="4" fillId="0" borderId="10" xfId="0" applyNumberFormat="1" applyFont="1" applyBorder="1" applyAlignment="1">
      <alignment horizontal="right" vertical="center" wrapText="1"/>
    </xf>
    <xf numFmtId="43" fontId="5" fillId="0" borderId="2" xfId="1" applyFont="1" applyBorder="1"/>
    <xf numFmtId="43" fontId="4" fillId="0" borderId="3" xfId="1" applyFont="1" applyBorder="1" applyAlignment="1">
      <alignment horizontal="right" vertical="center"/>
    </xf>
    <xf numFmtId="43" fontId="4" fillId="0" borderId="3" xfId="1" applyFont="1" applyBorder="1" applyAlignment="1">
      <alignment horizontal="left" vertical="center"/>
    </xf>
    <xf numFmtId="43" fontId="5" fillId="0" borderId="8" xfId="1" applyFont="1" applyBorder="1"/>
    <xf numFmtId="0" fontId="5" fillId="2" borderId="3" xfId="0" applyFont="1" applyFill="1" applyBorder="1" applyAlignment="1">
      <alignment wrapText="1"/>
    </xf>
    <xf numFmtId="43" fontId="5" fillId="0" borderId="6" xfId="1" applyFont="1" applyBorder="1"/>
    <xf numFmtId="43" fontId="5" fillId="0" borderId="3" xfId="1" applyFont="1" applyBorder="1" applyAlignment="1">
      <alignment horizontal="left" vertical="center"/>
    </xf>
    <xf numFmtId="2" fontId="5" fillId="0" borderId="3" xfId="1" applyNumberFormat="1" applyFont="1" applyBorder="1" applyAlignment="1">
      <alignment horizontal="right" vertical="center"/>
    </xf>
    <xf numFmtId="43" fontId="5" fillId="0" borderId="2" xfId="1" applyFont="1" applyBorder="1" applyAlignment="1">
      <alignment horizontal="left" vertical="center"/>
    </xf>
    <xf numFmtId="43" fontId="5" fillId="0" borderId="0" xfId="1" applyFont="1" applyBorder="1" applyAlignment="1">
      <alignment horizontal="left" vertical="center"/>
    </xf>
    <xf numFmtId="43" fontId="5" fillId="0" borderId="0" xfId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43" fontId="9" fillId="0" borderId="0" xfId="1" applyFont="1" applyFill="1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wrapText="1"/>
    </xf>
    <xf numFmtId="0" fontId="9" fillId="0" borderId="3" xfId="0" applyFont="1" applyBorder="1" applyAlignment="1">
      <alignment wrapText="1"/>
    </xf>
    <xf numFmtId="43" fontId="9" fillId="0" borderId="3" xfId="1" applyFont="1" applyBorder="1"/>
    <xf numFmtId="0" fontId="9" fillId="0" borderId="1" xfId="0" applyFont="1" applyBorder="1" applyAlignment="1">
      <alignment vertical="center" wrapText="1"/>
    </xf>
    <xf numFmtId="43" fontId="9" fillId="0" borderId="1" xfId="1" applyFont="1" applyBorder="1"/>
    <xf numFmtId="43" fontId="11" fillId="0" borderId="0" xfId="1" applyFont="1" applyBorder="1" applyAlignment="1">
      <alignment horizontal="center" vertical="center"/>
    </xf>
    <xf numFmtId="43" fontId="11" fillId="0" borderId="0" xfId="1" applyFont="1" applyAlignment="1">
      <alignment horizontal="left" vertical="center"/>
    </xf>
    <xf numFmtId="43" fontId="9" fillId="0" borderId="0" xfId="0" applyNumberFormat="1" applyFont="1"/>
    <xf numFmtId="43" fontId="5" fillId="0" borderId="0" xfId="1" applyFont="1" applyAlignment="1">
      <alignment horizontal="center"/>
    </xf>
    <xf numFmtId="4" fontId="4" fillId="0" borderId="3" xfId="0" applyNumberFormat="1" applyFont="1" applyBorder="1" applyAlignment="1">
      <alignment horizontal="right" vertical="center" wrapText="1"/>
    </xf>
    <xf numFmtId="43" fontId="5" fillId="0" borderId="3" xfId="1" applyFont="1" applyFill="1" applyBorder="1" applyAlignment="1">
      <alignment horizontal="right" vertical="center"/>
    </xf>
    <xf numFmtId="4" fontId="13" fillId="0" borderId="3" xfId="0" applyNumberFormat="1" applyFont="1" applyBorder="1" applyAlignment="1">
      <alignment horizontal="right" vertical="center" wrapText="1"/>
    </xf>
    <xf numFmtId="43" fontId="4" fillId="0" borderId="3" xfId="1" applyFont="1" applyFill="1" applyBorder="1" applyAlignment="1">
      <alignment vertical="center"/>
    </xf>
    <xf numFmtId="43" fontId="4" fillId="0" borderId="3" xfId="1" applyFont="1" applyBorder="1" applyAlignment="1">
      <alignment vertical="center"/>
    </xf>
    <xf numFmtId="166" fontId="14" fillId="0" borderId="3" xfId="0" applyNumberFormat="1" applyFont="1" applyBorder="1" applyAlignment="1">
      <alignment vertical="center" wrapText="1" shrinkToFit="1" readingOrder="1"/>
    </xf>
    <xf numFmtId="43" fontId="4" fillId="0" borderId="3" xfId="1" applyFont="1" applyBorder="1"/>
    <xf numFmtId="166" fontId="14" fillId="0" borderId="11" xfId="0" applyNumberFormat="1" applyFont="1" applyBorder="1" applyAlignment="1">
      <alignment horizontal="right" vertical="center" wrapText="1" shrinkToFit="1" readingOrder="1"/>
    </xf>
    <xf numFmtId="167" fontId="10" fillId="0" borderId="3" xfId="0" applyNumberFormat="1" applyFont="1" applyBorder="1" applyAlignment="1">
      <alignment vertical="center" wrapText="1" shrinkToFit="1" readingOrder="1"/>
    </xf>
    <xf numFmtId="0" fontId="15" fillId="0" borderId="3" xfId="0" applyFont="1" applyBorder="1" applyAlignment="1">
      <alignment wrapText="1"/>
    </xf>
    <xf numFmtId="0" fontId="16" fillId="0" borderId="3" xfId="0" applyFont="1" applyBorder="1" applyAlignment="1">
      <alignment wrapText="1"/>
    </xf>
    <xf numFmtId="167" fontId="17" fillId="0" borderId="3" xfId="0" applyNumberFormat="1" applyFont="1" applyBorder="1" applyAlignment="1">
      <alignment vertical="center" wrapText="1" shrinkToFit="1" readingOrder="1"/>
    </xf>
    <xf numFmtId="0" fontId="16" fillId="0" borderId="0" xfId="0" applyFont="1"/>
    <xf numFmtId="43" fontId="15" fillId="0" borderId="3" xfId="1" applyFont="1" applyBorder="1"/>
    <xf numFmtId="0" fontId="15" fillId="0" borderId="0" xfId="0" applyFont="1"/>
    <xf numFmtId="166" fontId="18" fillId="0" borderId="11" xfId="0" applyNumberFormat="1" applyFont="1" applyBorder="1" applyAlignment="1">
      <alignment horizontal="right" vertical="center" wrapText="1" shrinkToFit="1" readingOrder="1"/>
    </xf>
    <xf numFmtId="166" fontId="18" fillId="0" borderId="3" xfId="0" applyNumberFormat="1" applyFont="1" applyBorder="1" applyAlignment="1">
      <alignment horizontal="right" vertical="center" wrapText="1" shrinkToFit="1" readingOrder="1"/>
    </xf>
    <xf numFmtId="0" fontId="4" fillId="3" borderId="3" xfId="0" applyFont="1" applyFill="1" applyBorder="1" applyAlignment="1">
      <alignment wrapText="1"/>
    </xf>
    <xf numFmtId="43" fontId="7" fillId="3" borderId="3" xfId="0" applyNumberFormat="1" applyFont="1" applyFill="1" applyBorder="1"/>
    <xf numFmtId="0" fontId="4" fillId="3" borderId="3" xfId="0" applyFont="1" applyFill="1" applyBorder="1" applyAlignment="1">
      <alignment horizontal="center" wrapText="1"/>
    </xf>
    <xf numFmtId="165" fontId="4" fillId="4" borderId="3" xfId="0" applyNumberFormat="1" applyFont="1" applyFill="1" applyBorder="1" applyAlignment="1">
      <alignment horizontal="center" wrapText="1"/>
    </xf>
    <xf numFmtId="43" fontId="5" fillId="0" borderId="0" xfId="1" applyFont="1" applyBorder="1" applyAlignment="1">
      <alignment horizontal="center" vertical="center"/>
    </xf>
    <xf numFmtId="43" fontId="4" fillId="4" borderId="3" xfId="1" applyFont="1" applyFill="1" applyBorder="1" applyAlignment="1">
      <alignment horizontal="center"/>
    </xf>
    <xf numFmtId="0" fontId="5" fillId="0" borderId="0" xfId="0" applyFont="1"/>
    <xf numFmtId="164" fontId="3" fillId="0" borderId="0" xfId="0" applyNumberFormat="1" applyFont="1" applyAlignment="1">
      <alignment horizontal="right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4" fillId="0" borderId="5" xfId="1" applyFont="1" applyBorder="1" applyAlignment="1">
      <alignment horizontal="left" vertical="center"/>
    </xf>
    <xf numFmtId="43" fontId="4" fillId="0" borderId="2" xfId="1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3" fontId="4" fillId="0" borderId="1" xfId="1" applyFont="1" applyFill="1" applyBorder="1" applyAlignment="1">
      <alignment horizontal="center" vertical="center" wrapText="1"/>
    </xf>
    <xf numFmtId="43" fontId="4" fillId="0" borderId="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0" borderId="5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9" fillId="0" borderId="0" xfId="0" applyFont="1"/>
    <xf numFmtId="43" fontId="11" fillId="0" borderId="0" xfId="1" applyFont="1" applyBorder="1" applyAlignment="1">
      <alignment horizontal="center" vertical="center"/>
    </xf>
    <xf numFmtId="43" fontId="9" fillId="0" borderId="0" xfId="1" applyFont="1" applyBorder="1" applyAlignment="1">
      <alignment horizontal="center" vertical="center"/>
    </xf>
    <xf numFmtId="164" fontId="9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43" fontId="4" fillId="0" borderId="3" xfId="1" applyFont="1" applyBorder="1" applyAlignment="1">
      <alignment horizontal="center" vertical="center" wrapText="1"/>
    </xf>
    <xf numFmtId="43" fontId="12" fillId="0" borderId="0" xfId="1" applyFont="1" applyBorder="1" applyAlignment="1">
      <alignment horizontal="left" vertical="center"/>
    </xf>
    <xf numFmtId="43" fontId="4" fillId="0" borderId="3" xfId="1" applyFont="1" applyFill="1" applyBorder="1" applyAlignment="1">
      <alignment horizontal="center" vertical="center" wrapText="1"/>
    </xf>
    <xf numFmtId="164" fontId="5" fillId="0" borderId="0" xfId="1" applyNumberFormat="1" applyFont="1" applyFill="1" applyAlignment="1">
      <alignment horizontal="right"/>
    </xf>
    <xf numFmtId="0" fontId="4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4" fillId="0" borderId="3" xfId="0" applyFont="1" applyBorder="1" applyAlignment="1">
      <alignment horizontal="left" wrapText="1"/>
    </xf>
    <xf numFmtId="166" fontId="19" fillId="0" borderId="3" xfId="0" applyNumberFormat="1" applyFont="1" applyBorder="1" applyAlignment="1">
      <alignment horizontal="right" vertical="center" wrapText="1" shrinkToFit="1" readingOrder="1"/>
    </xf>
    <xf numFmtId="166" fontId="20" fillId="0" borderId="3" xfId="0" applyNumberFormat="1" applyFont="1" applyBorder="1" applyAlignment="1">
      <alignment horizontal="right" vertical="center" wrapText="1" shrinkToFit="1" readingOrder="1"/>
    </xf>
    <xf numFmtId="166" fontId="21" fillId="0" borderId="11" xfId="0" applyNumberFormat="1" applyFont="1" applyBorder="1" applyAlignment="1">
      <alignment horizontal="right" vertical="center" wrapText="1" shrinkToFit="1" readingOrder="1"/>
    </xf>
    <xf numFmtId="166" fontId="21" fillId="0" borderId="3" xfId="0" applyNumberFormat="1" applyFont="1" applyBorder="1" applyAlignment="1">
      <alignment horizontal="right" vertical="center" wrapText="1" shrinkToFit="1" readingOrder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4097" name="Line 1">
          <a:extLst>
            <a:ext uri="{FF2B5EF4-FFF2-40B4-BE49-F238E27FC236}">
              <a16:creationId xmlns:a16="http://schemas.microsoft.com/office/drawing/2014/main" id="{00000000-0008-0000-0200-000001100000}"/>
            </a:ext>
          </a:extLst>
        </xdr:cNvPr>
        <xdr:cNvSpPr>
          <a:spLocks noChangeShapeType="1"/>
        </xdr:cNvSpPr>
      </xdr:nvSpPr>
      <xdr:spPr bwMode="auto">
        <a:xfrm flipH="1" flipV="1">
          <a:off x="342900" y="3771900"/>
          <a:ext cx="0" cy="190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4098" name="Line 2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SpPr>
          <a:spLocks noChangeShapeType="1"/>
        </xdr:cNvSpPr>
      </xdr:nvSpPr>
      <xdr:spPr bwMode="auto">
        <a:xfrm flipH="1" flipV="1">
          <a:off x="4714875" y="990600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152400</xdr:rowOff>
    </xdr:from>
    <xdr:to>
      <xdr:col>4</xdr:col>
      <xdr:colOff>0</xdr:colOff>
      <xdr:row>4</xdr:row>
      <xdr:rowOff>0</xdr:rowOff>
    </xdr:to>
    <xdr:sp macro="" textlink="">
      <xdr:nvSpPr>
        <xdr:cNvPr id="4099" name="Line 3">
          <a:extLst>
            <a:ext uri="{FF2B5EF4-FFF2-40B4-BE49-F238E27FC236}">
              <a16:creationId xmlns:a16="http://schemas.microsoft.com/office/drawing/2014/main" id="{00000000-0008-0000-0200-000003100000}"/>
            </a:ext>
          </a:extLst>
        </xdr:cNvPr>
        <xdr:cNvSpPr>
          <a:spLocks noChangeShapeType="1"/>
        </xdr:cNvSpPr>
      </xdr:nvSpPr>
      <xdr:spPr bwMode="auto">
        <a:xfrm flipH="1" flipV="1">
          <a:off x="5534025" y="981075"/>
          <a:ext cx="0" cy="809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866775</xdr:colOff>
      <xdr:row>2</xdr:row>
      <xdr:rowOff>152400</xdr:rowOff>
    </xdr:from>
    <xdr:to>
      <xdr:col>5</xdr:col>
      <xdr:colOff>0</xdr:colOff>
      <xdr:row>4</xdr:row>
      <xdr:rowOff>0</xdr:rowOff>
    </xdr:to>
    <xdr:sp macro="" textlink="">
      <xdr:nvSpPr>
        <xdr:cNvPr id="4100" name="Line 4">
          <a:extLst>
            <a:ext uri="{FF2B5EF4-FFF2-40B4-BE49-F238E27FC236}">
              <a16:creationId xmlns:a16="http://schemas.microsoft.com/office/drawing/2014/main" id="{00000000-0008-0000-0200-000004100000}"/>
            </a:ext>
          </a:extLst>
        </xdr:cNvPr>
        <xdr:cNvSpPr>
          <a:spLocks noChangeShapeType="1"/>
        </xdr:cNvSpPr>
      </xdr:nvSpPr>
      <xdr:spPr bwMode="auto">
        <a:xfrm flipV="1">
          <a:off x="7172325" y="981075"/>
          <a:ext cx="0" cy="809625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 flipH="1" flipV="1">
          <a:off x="4714875" y="1019175"/>
          <a:ext cx="0" cy="7620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152400</xdr:rowOff>
    </xdr:from>
    <xdr:to>
      <xdr:col>4</xdr:col>
      <xdr:colOff>0</xdr:colOff>
      <xdr:row>4</xdr:row>
      <xdr:rowOff>0</xdr:rowOff>
    </xdr:to>
    <xdr:sp macro="" textlink="">
      <xdr:nvSpPr>
        <xdr:cNvPr id="7" name="Lin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55340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866775</xdr:colOff>
      <xdr:row>2</xdr:row>
      <xdr:rowOff>152400</xdr:rowOff>
    </xdr:from>
    <xdr:to>
      <xdr:col>5</xdr:col>
      <xdr:colOff>0</xdr:colOff>
      <xdr:row>4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 flipV="1">
          <a:off x="71723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H="1" flipV="1">
          <a:off x="4714875" y="1019175"/>
          <a:ext cx="0" cy="7620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0</xdr:colOff>
      <xdr:row>2</xdr:row>
      <xdr:rowOff>152400</xdr:rowOff>
    </xdr:from>
    <xdr:to>
      <xdr:col>4</xdr:col>
      <xdr:colOff>0</xdr:colOff>
      <xdr:row>4</xdr:row>
      <xdr:rowOff>0</xdr:rowOff>
    </xdr:to>
    <xdr:sp macro="" textlink="">
      <xdr:nvSpPr>
        <xdr:cNvPr id="10" name="Line 3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 flipH="1" flipV="1">
          <a:off x="55340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866775</xdr:colOff>
      <xdr:row>2</xdr:row>
      <xdr:rowOff>152400</xdr:rowOff>
    </xdr:from>
    <xdr:to>
      <xdr:col>5</xdr:col>
      <xdr:colOff>0</xdr:colOff>
      <xdr:row>4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 flipV="1">
          <a:off x="7172325" y="981075"/>
          <a:ext cx="0" cy="8001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342900" y="4048125"/>
          <a:ext cx="0" cy="190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0</xdr:rowOff>
    </xdr:from>
    <xdr:to>
      <xdr:col>0</xdr:col>
      <xdr:colOff>9525</xdr:colOff>
      <xdr:row>5</xdr:row>
      <xdr:rowOff>9525</xdr:rowOff>
    </xdr:to>
    <xdr:sp macro="" textlink="">
      <xdr:nvSpPr>
        <xdr:cNvPr id="13" name="Line 1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 flipH="1" flipV="1">
          <a:off x="342900" y="4048125"/>
          <a:ext cx="0" cy="1905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5"/>
  <sheetViews>
    <sheetView topLeftCell="A28" workbookViewId="0">
      <selection activeCell="I14" sqref="I14"/>
    </sheetView>
  </sheetViews>
  <sheetFormatPr defaultRowHeight="15"/>
  <cols>
    <col min="1" max="1" width="35.85546875" style="1" customWidth="1"/>
    <col min="2" max="3" width="20.140625" style="1" customWidth="1"/>
    <col min="4" max="16384" width="9.140625" style="1"/>
  </cols>
  <sheetData>
    <row r="1" spans="1:3" s="21" customFormat="1" ht="12.75">
      <c r="A1" s="25" t="s">
        <v>136</v>
      </c>
      <c r="B1" s="79"/>
      <c r="C1" s="79"/>
    </row>
    <row r="2" spans="1:3" ht="15" customHeight="1">
      <c r="A2" s="2"/>
      <c r="B2" s="82">
        <v>45657</v>
      </c>
      <c r="C2" s="82"/>
    </row>
    <row r="3" spans="1:3" ht="15" customHeight="1">
      <c r="A3" s="83" t="s">
        <v>0</v>
      </c>
      <c r="B3" s="80" t="s">
        <v>113</v>
      </c>
      <c r="C3" s="80"/>
    </row>
    <row r="4" spans="1:3">
      <c r="A4" s="84"/>
      <c r="B4" s="78">
        <v>45292</v>
      </c>
      <c r="C4" s="78">
        <v>45657</v>
      </c>
    </row>
    <row r="5" spans="1:3" ht="15" customHeight="1">
      <c r="A5" s="3" t="s">
        <v>8</v>
      </c>
      <c r="B5" s="6"/>
      <c r="C5" s="5"/>
    </row>
    <row r="6" spans="1:3" ht="15" customHeight="1">
      <c r="A6" s="3" t="s">
        <v>1</v>
      </c>
      <c r="B6" s="6"/>
      <c r="C6" s="5"/>
    </row>
    <row r="7" spans="1:3" ht="15" customHeight="1">
      <c r="A7" s="5" t="s">
        <v>2</v>
      </c>
      <c r="B7" s="7">
        <v>20062943685.139999</v>
      </c>
      <c r="C7" s="7">
        <v>5883196555.1400003</v>
      </c>
    </row>
    <row r="8" spans="1:3" ht="15" customHeight="1">
      <c r="A8" s="5" t="s">
        <v>3</v>
      </c>
      <c r="B8" s="7">
        <v>3160778233.0799999</v>
      </c>
      <c r="C8" s="73">
        <v>5717493017.4700003</v>
      </c>
    </row>
    <row r="9" spans="1:3" ht="15" customHeight="1">
      <c r="A9" s="5" t="s">
        <v>110</v>
      </c>
      <c r="B9" s="7">
        <v>5079856.63</v>
      </c>
      <c r="C9" s="73">
        <v>3981318.69</v>
      </c>
    </row>
    <row r="10" spans="1:3" ht="15" customHeight="1">
      <c r="A10" s="5" t="s">
        <v>4</v>
      </c>
      <c r="B10" s="7">
        <v>363278893.17000002</v>
      </c>
      <c r="C10" s="73">
        <v>936594728.48000002</v>
      </c>
    </row>
    <row r="11" spans="1:3" ht="15" customHeight="1">
      <c r="A11" s="5" t="s">
        <v>5</v>
      </c>
      <c r="B11" s="7">
        <v>11451680335.42</v>
      </c>
      <c r="C11" s="73">
        <v>12427270303.41</v>
      </c>
    </row>
    <row r="12" spans="1:3" ht="15" customHeight="1">
      <c r="A12" s="5" t="s">
        <v>6</v>
      </c>
      <c r="B12" s="7">
        <v>3523613221.1100001</v>
      </c>
      <c r="C12" s="73">
        <v>5905084187.6599998</v>
      </c>
    </row>
    <row r="13" spans="1:3" ht="15" customHeight="1">
      <c r="A13" s="8" t="s">
        <v>7</v>
      </c>
      <c r="B13" s="9">
        <f>+SUM(B7:B12)</f>
        <v>38567374224.550003</v>
      </c>
      <c r="C13" s="9">
        <f>+SUM(C7:C12)</f>
        <v>30873620110.850002</v>
      </c>
    </row>
    <row r="14" spans="1:3" ht="15" customHeight="1">
      <c r="A14" s="3" t="s">
        <v>9</v>
      </c>
      <c r="B14" s="6"/>
      <c r="C14" s="5"/>
    </row>
    <row r="15" spans="1:3" ht="15" customHeight="1">
      <c r="A15" s="10" t="s">
        <v>10</v>
      </c>
      <c r="B15" s="7">
        <v>7999488901.5799999</v>
      </c>
      <c r="C15" s="73">
        <v>22542740979.470001</v>
      </c>
    </row>
    <row r="16" spans="1:3" ht="15" customHeight="1">
      <c r="A16" s="10" t="s">
        <v>11</v>
      </c>
      <c r="B16" s="7">
        <v>135098426.22</v>
      </c>
      <c r="C16" s="73">
        <v>4725484084.21</v>
      </c>
    </row>
    <row r="17" spans="1:3" ht="15" customHeight="1">
      <c r="A17" s="10" t="s">
        <v>12</v>
      </c>
      <c r="B17" s="7">
        <v>3346317894.8600001</v>
      </c>
      <c r="C17" s="73">
        <v>3319751990.2600002</v>
      </c>
    </row>
    <row r="18" spans="1:3" ht="15" customHeight="1">
      <c r="A18" s="5" t="s">
        <v>135</v>
      </c>
      <c r="B18" s="7">
        <v>1535175.49</v>
      </c>
      <c r="C18" s="7">
        <v>0</v>
      </c>
    </row>
    <row r="19" spans="1:3" ht="15" customHeight="1">
      <c r="A19" s="8" t="s">
        <v>13</v>
      </c>
      <c r="B19" s="11">
        <f>+SUM(B15:B18)</f>
        <v>11482440398.15</v>
      </c>
      <c r="C19" s="11">
        <f>+SUM(C15:C18)</f>
        <v>30587977053.940002</v>
      </c>
    </row>
    <row r="20" spans="1:3" ht="19.5" customHeight="1">
      <c r="A20" s="77" t="s">
        <v>14</v>
      </c>
      <c r="B20" s="76">
        <f>+B13+B19</f>
        <v>50049814622.700005</v>
      </c>
      <c r="C20" s="76">
        <f>+C13+C19</f>
        <v>61461597164.790009</v>
      </c>
    </row>
    <row r="21" spans="1:3" ht="15" customHeight="1">
      <c r="A21" s="12" t="s">
        <v>15</v>
      </c>
      <c r="B21" s="5"/>
      <c r="C21" s="5"/>
    </row>
    <row r="22" spans="1:3" ht="15" customHeight="1">
      <c r="A22" s="13" t="s">
        <v>16</v>
      </c>
      <c r="B22" s="7"/>
      <c r="C22" s="7"/>
    </row>
    <row r="23" spans="1:3" ht="15" customHeight="1">
      <c r="A23" s="13" t="s">
        <v>17</v>
      </c>
      <c r="B23" s="7"/>
      <c r="C23" s="7"/>
    </row>
    <row r="24" spans="1:3" ht="15" customHeight="1">
      <c r="A24" s="10" t="s">
        <v>18</v>
      </c>
      <c r="B24" s="7">
        <v>333346503.60000002</v>
      </c>
      <c r="C24" s="74">
        <v>423840709.66000003</v>
      </c>
    </row>
    <row r="25" spans="1:3" ht="15" customHeight="1">
      <c r="A25" s="10" t="s">
        <v>19</v>
      </c>
      <c r="B25" s="7">
        <v>205159064.84</v>
      </c>
      <c r="C25" s="74">
        <v>339000093.37</v>
      </c>
    </row>
    <row r="26" spans="1:3" ht="15" customHeight="1">
      <c r="A26" s="10" t="s">
        <v>111</v>
      </c>
      <c r="B26" s="7">
        <v>1130788279.46</v>
      </c>
      <c r="C26" s="74">
        <v>1067755217.25</v>
      </c>
    </row>
    <row r="27" spans="1:3" ht="15" customHeight="1">
      <c r="A27" s="10" t="s">
        <v>148</v>
      </c>
      <c r="B27" s="7"/>
      <c r="C27" s="74">
        <v>10556164.380000001</v>
      </c>
    </row>
    <row r="28" spans="1:3" ht="15" customHeight="1">
      <c r="A28" s="10" t="s">
        <v>20</v>
      </c>
      <c r="B28" s="7">
        <v>4689132.8</v>
      </c>
      <c r="C28" s="7">
        <v>0</v>
      </c>
    </row>
    <row r="29" spans="1:3" ht="15" customHeight="1">
      <c r="A29" s="10" t="s">
        <v>21</v>
      </c>
      <c r="B29" s="7"/>
      <c r="C29" s="7"/>
    </row>
    <row r="30" spans="1:3" ht="15" customHeight="1">
      <c r="A30" s="10" t="s">
        <v>22</v>
      </c>
      <c r="B30" s="7">
        <v>2503333332.98</v>
      </c>
      <c r="C30" s="74">
        <v>2550000000.3600001</v>
      </c>
    </row>
    <row r="31" spans="1:3" ht="15" customHeight="1">
      <c r="A31" s="10" t="s">
        <v>23</v>
      </c>
      <c r="B31" s="7">
        <v>49923361.200000003</v>
      </c>
      <c r="C31" s="74">
        <v>56303013.229999997</v>
      </c>
    </row>
    <row r="32" spans="1:3" ht="15" customHeight="1">
      <c r="A32" s="10" t="s">
        <v>24</v>
      </c>
      <c r="B32" s="7">
        <v>567057720</v>
      </c>
      <c r="C32" s="7">
        <v>0</v>
      </c>
    </row>
    <row r="33" spans="1:3" ht="15" customHeight="1">
      <c r="A33" s="5"/>
      <c r="B33" s="14"/>
      <c r="C33" s="14"/>
    </row>
    <row r="34" spans="1:3" ht="15" customHeight="1">
      <c r="A34" s="15" t="s">
        <v>25</v>
      </c>
      <c r="B34" s="16">
        <f>+SUM(B24:B33)</f>
        <v>4794297394.8800001</v>
      </c>
      <c r="C34" s="16">
        <f>+SUM(C24:C33)</f>
        <v>4447455198.25</v>
      </c>
    </row>
    <row r="35" spans="1:3" ht="15" customHeight="1">
      <c r="A35" s="13" t="s">
        <v>26</v>
      </c>
      <c r="B35" s="5"/>
      <c r="C35" s="5"/>
    </row>
    <row r="36" spans="1:3" ht="15" customHeight="1">
      <c r="A36" s="5" t="s">
        <v>27</v>
      </c>
      <c r="B36" s="7"/>
      <c r="C36" s="7"/>
    </row>
    <row r="37" spans="1:3" ht="15" customHeight="1">
      <c r="A37" s="5" t="s">
        <v>28</v>
      </c>
      <c r="B37" s="7">
        <v>6800000000.6400003</v>
      </c>
      <c r="C37" s="74">
        <v>4250000000.2800002</v>
      </c>
    </row>
    <row r="38" spans="1:3" ht="15" customHeight="1">
      <c r="A38" s="5" t="s">
        <v>149</v>
      </c>
      <c r="B38" s="7"/>
      <c r="C38" s="74">
        <v>48220314.57</v>
      </c>
    </row>
    <row r="39" spans="1:3" ht="15" customHeight="1">
      <c r="A39" s="10"/>
      <c r="B39" s="7"/>
      <c r="C39" s="7"/>
    </row>
    <row r="40" spans="1:3" ht="15" customHeight="1">
      <c r="A40" s="17" t="s">
        <v>29</v>
      </c>
      <c r="B40" s="9">
        <f>+SUM(B36:B39)</f>
        <v>6800000000.6400003</v>
      </c>
      <c r="C40" s="9">
        <f>+SUM(C36:C39)</f>
        <v>4298220314.8500004</v>
      </c>
    </row>
    <row r="41" spans="1:3" ht="15" customHeight="1">
      <c r="A41" s="8" t="s">
        <v>30</v>
      </c>
      <c r="B41" s="11">
        <f>+B34+B40</f>
        <v>11594297395.52</v>
      </c>
      <c r="C41" s="11">
        <f>+C34+C40</f>
        <v>8745675513.1000004</v>
      </c>
    </row>
    <row r="42" spans="1:3" ht="15" customHeight="1">
      <c r="A42" s="13" t="s">
        <v>31</v>
      </c>
      <c r="B42" s="5"/>
      <c r="C42" s="5"/>
    </row>
    <row r="43" spans="1:3" ht="15" customHeight="1">
      <c r="A43" s="10" t="s">
        <v>32</v>
      </c>
      <c r="B43" s="5"/>
      <c r="C43" s="5"/>
    </row>
    <row r="44" spans="1:3" ht="15" customHeight="1">
      <c r="A44" s="10" t="s">
        <v>33</v>
      </c>
      <c r="B44" s="7">
        <v>0</v>
      </c>
      <c r="C44" s="7"/>
    </row>
    <row r="45" spans="1:3" ht="15" customHeight="1">
      <c r="A45" s="10" t="s">
        <v>130</v>
      </c>
      <c r="B45" s="7">
        <v>131792452.77</v>
      </c>
      <c r="C45" s="7">
        <v>131792452.77</v>
      </c>
    </row>
    <row r="46" spans="1:3" ht="15" customHeight="1">
      <c r="A46" s="13" t="s">
        <v>34</v>
      </c>
      <c r="B46" s="7"/>
      <c r="C46" s="7"/>
    </row>
    <row r="47" spans="1:3" ht="15" customHeight="1">
      <c r="A47" s="10" t="s">
        <v>35</v>
      </c>
      <c r="B47" s="7">
        <v>9848102471.0699997</v>
      </c>
      <c r="C47" s="7">
        <v>9848102471.0699997</v>
      </c>
    </row>
    <row r="48" spans="1:3" ht="15" customHeight="1">
      <c r="A48" s="5" t="s">
        <v>36</v>
      </c>
      <c r="B48" s="7"/>
      <c r="C48" s="7">
        <v>12308611905.440001</v>
      </c>
    </row>
    <row r="49" spans="1:3" ht="15" customHeight="1">
      <c r="A49" s="5" t="s">
        <v>112</v>
      </c>
      <c r="B49" s="7">
        <v>0</v>
      </c>
      <c r="C49" s="7"/>
    </row>
    <row r="50" spans="1:3" ht="15" customHeight="1">
      <c r="A50" s="10" t="s">
        <v>37</v>
      </c>
      <c r="B50" s="7">
        <v>28475622303.34</v>
      </c>
      <c r="C50" s="7">
        <v>30427414822.41</v>
      </c>
    </row>
    <row r="51" spans="1:3" ht="15" customHeight="1">
      <c r="A51" s="5" t="s">
        <v>38</v>
      </c>
      <c r="B51" s="7"/>
      <c r="C51" s="7"/>
    </row>
    <row r="52" spans="1:3" ht="15" customHeight="1">
      <c r="A52" s="10" t="s">
        <v>39</v>
      </c>
      <c r="B52" s="18"/>
      <c r="C52" s="18"/>
    </row>
    <row r="53" spans="1:3" ht="15" customHeight="1">
      <c r="A53" s="12" t="s">
        <v>40</v>
      </c>
      <c r="B53" s="19">
        <f>+B44+B50+B49+B47+B45</f>
        <v>38455517227.18</v>
      </c>
      <c r="C53" s="19">
        <f>+C44+C50+C49+C47+C45+C48</f>
        <v>52715921651.689995</v>
      </c>
    </row>
    <row r="54" spans="1:3" ht="15" customHeight="1">
      <c r="A54" s="20" t="s">
        <v>41</v>
      </c>
      <c r="B54" s="5"/>
      <c r="C54" s="5"/>
    </row>
    <row r="55" spans="1:3" ht="21" customHeight="1">
      <c r="A55" s="75" t="s">
        <v>42</v>
      </c>
      <c r="B55" s="76">
        <f>+B41+B53</f>
        <v>50049814622.699997</v>
      </c>
      <c r="C55" s="76">
        <f>+C41+C53</f>
        <v>61461597164.789993</v>
      </c>
    </row>
    <row r="56" spans="1:3">
      <c r="A56" s="5"/>
      <c r="B56" s="18">
        <f>+B20-B55</f>
        <v>0</v>
      </c>
      <c r="C56" s="18">
        <f>+C20-C55</f>
        <v>0</v>
      </c>
    </row>
    <row r="57" spans="1:3">
      <c r="A57" s="21"/>
      <c r="B57" s="22"/>
      <c r="C57" s="22"/>
    </row>
    <row r="58" spans="1:3">
      <c r="A58" s="21"/>
      <c r="B58" s="22"/>
      <c r="C58" s="22"/>
    </row>
    <row r="59" spans="1:3">
      <c r="A59" s="21"/>
      <c r="B59" s="22"/>
      <c r="C59" s="22"/>
    </row>
    <row r="60" spans="1:3">
      <c r="A60" s="21"/>
      <c r="B60" s="22"/>
      <c r="C60" s="22"/>
    </row>
    <row r="61" spans="1:3">
      <c r="A61" s="21"/>
      <c r="B61" s="21"/>
      <c r="C61" s="21"/>
    </row>
    <row r="62" spans="1:3">
      <c r="A62" s="21"/>
      <c r="B62" s="21"/>
      <c r="C62" s="21"/>
    </row>
    <row r="63" spans="1:3">
      <c r="A63" s="23" t="s">
        <v>138</v>
      </c>
      <c r="B63" s="81"/>
      <c r="C63" s="81"/>
    </row>
    <row r="64" spans="1:3">
      <c r="A64" s="23"/>
      <c r="B64" s="81"/>
      <c r="C64" s="81"/>
    </row>
    <row r="65" spans="1:3">
      <c r="A65" s="23" t="s">
        <v>109</v>
      </c>
      <c r="B65" s="21"/>
      <c r="C65" s="21"/>
    </row>
  </sheetData>
  <mergeCells count="6">
    <mergeCell ref="B1:C1"/>
    <mergeCell ref="B3:C3"/>
    <mergeCell ref="B64:C64"/>
    <mergeCell ref="B2:C2"/>
    <mergeCell ref="A3:A4"/>
    <mergeCell ref="B63:C63"/>
  </mergeCells>
  <phoneticPr fontId="2" type="noConversion"/>
  <printOptions horizontalCentered="1"/>
  <pageMargins left="0.5" right="0.5" top="1" bottom="1" header="0.5" footer="0.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9"/>
  <sheetViews>
    <sheetView topLeftCell="A7" workbookViewId="0">
      <selection activeCell="D36" sqref="D36"/>
    </sheetView>
  </sheetViews>
  <sheetFormatPr defaultRowHeight="12.75"/>
  <cols>
    <col min="1" max="1" width="6.28515625" style="21" customWidth="1"/>
    <col min="2" max="2" width="44" style="21" customWidth="1"/>
    <col min="3" max="4" width="20.85546875" style="21" customWidth="1"/>
    <col min="5" max="16384" width="9.140625" style="21"/>
  </cols>
  <sheetData>
    <row r="1" spans="1:4">
      <c r="A1" s="25" t="s">
        <v>136</v>
      </c>
      <c r="B1" s="25"/>
      <c r="C1" s="85"/>
      <c r="D1" s="85"/>
    </row>
    <row r="2" spans="1:4" ht="12.75" customHeight="1">
      <c r="A2" s="96" t="s">
        <v>137</v>
      </c>
      <c r="B2" s="96"/>
      <c r="C2" s="96"/>
      <c r="D2" s="96"/>
    </row>
    <row r="3" spans="1:4" ht="14.25" customHeight="1">
      <c r="A3" s="26"/>
      <c r="B3" s="27"/>
      <c r="C3" s="27"/>
      <c r="D3" s="28"/>
    </row>
    <row r="4" spans="1:4" ht="14.25" customHeight="1">
      <c r="A4" s="29" t="s">
        <v>43</v>
      </c>
      <c r="B4" s="27"/>
      <c r="C4" s="27"/>
      <c r="D4" s="30">
        <v>45657</v>
      </c>
    </row>
    <row r="5" spans="1:4" ht="12.75" customHeight="1">
      <c r="A5" s="88" t="s">
        <v>0</v>
      </c>
      <c r="B5" s="89"/>
      <c r="C5" s="92" t="s">
        <v>44</v>
      </c>
      <c r="D5" s="94" t="s">
        <v>45</v>
      </c>
    </row>
    <row r="6" spans="1:4">
      <c r="A6" s="90"/>
      <c r="B6" s="91"/>
      <c r="C6" s="93"/>
      <c r="D6" s="95"/>
    </row>
    <row r="7" spans="1:4">
      <c r="A7" s="86" t="s">
        <v>46</v>
      </c>
      <c r="B7" s="87"/>
      <c r="C7" s="31"/>
      <c r="D7" s="31"/>
    </row>
    <row r="8" spans="1:4" ht="12.75" customHeight="1">
      <c r="A8" s="4"/>
      <c r="B8" s="10" t="s">
        <v>47</v>
      </c>
      <c r="C8" s="32">
        <v>34312209540.869999</v>
      </c>
      <c r="D8" s="32">
        <v>41071890186.849998</v>
      </c>
    </row>
    <row r="9" spans="1:4" ht="12.75" customHeight="1">
      <c r="A9" s="4"/>
      <c r="B9" s="10" t="s">
        <v>48</v>
      </c>
      <c r="C9" s="33"/>
      <c r="D9" s="33"/>
    </row>
    <row r="10" spans="1:4" ht="12.75" customHeight="1">
      <c r="A10" s="4"/>
      <c r="B10" s="10" t="s">
        <v>49</v>
      </c>
      <c r="C10" s="6"/>
      <c r="D10" s="6"/>
    </row>
    <row r="11" spans="1:4" ht="12.75" customHeight="1">
      <c r="A11" s="4"/>
      <c r="B11" s="13" t="s">
        <v>50</v>
      </c>
      <c r="C11" s="34">
        <f>+SUM(C8:C10)</f>
        <v>34312209540.869999</v>
      </c>
      <c r="D11" s="34">
        <f>+SUM(D8:D10)</f>
        <v>41071890186.849998</v>
      </c>
    </row>
    <row r="12" spans="1:4" ht="12.75" customHeight="1">
      <c r="A12" s="4"/>
      <c r="B12" s="13" t="s">
        <v>51</v>
      </c>
      <c r="C12" s="7">
        <v>19779909839.560001</v>
      </c>
      <c r="D12" s="7">
        <v>23609900126.52</v>
      </c>
    </row>
    <row r="13" spans="1:4" ht="12.75" customHeight="1">
      <c r="A13" s="4"/>
      <c r="B13" s="13" t="s">
        <v>52</v>
      </c>
      <c r="C13" s="34">
        <f>+C11-C12</f>
        <v>14532299701.309998</v>
      </c>
      <c r="D13" s="34">
        <f>+D11-D12</f>
        <v>17461990060.329998</v>
      </c>
    </row>
    <row r="14" spans="1:4" ht="12.75" customHeight="1">
      <c r="A14" s="4"/>
      <c r="B14" s="10" t="s">
        <v>119</v>
      </c>
      <c r="C14" s="7">
        <v>193116564.43000001</v>
      </c>
      <c r="D14" s="74">
        <v>723165909.5</v>
      </c>
    </row>
    <row r="15" spans="1:4" ht="12.75" customHeight="1">
      <c r="A15" s="4"/>
      <c r="B15" s="10" t="s">
        <v>120</v>
      </c>
      <c r="C15" s="7">
        <v>487256786.19</v>
      </c>
      <c r="D15" s="74">
        <v>805840911.25999999</v>
      </c>
    </row>
    <row r="16" spans="1:4" ht="12.75" customHeight="1">
      <c r="A16" s="86" t="s">
        <v>53</v>
      </c>
      <c r="B16" s="87"/>
      <c r="C16" s="35">
        <f>C17+C18+C19+C20</f>
        <v>7412168620.3600006</v>
      </c>
      <c r="D16" s="35">
        <f>D17+D18+D19+D20</f>
        <v>9335376058.4499989</v>
      </c>
    </row>
    <row r="17" spans="1:4" ht="12.75" customHeight="1">
      <c r="A17" s="4"/>
      <c r="B17" s="10" t="s">
        <v>114</v>
      </c>
      <c r="C17" s="7">
        <v>2538981796.21</v>
      </c>
      <c r="D17" s="74">
        <v>5177813153.1000004</v>
      </c>
    </row>
    <row r="18" spans="1:4" ht="12.75" customHeight="1">
      <c r="A18" s="4"/>
      <c r="B18" s="10" t="s">
        <v>115</v>
      </c>
      <c r="C18" s="7">
        <v>2953093699.5599999</v>
      </c>
      <c r="D18" s="74">
        <v>2928770401.2600002</v>
      </c>
    </row>
    <row r="19" spans="1:4" ht="12.75" customHeight="1">
      <c r="A19" s="4"/>
      <c r="B19" s="10" t="s">
        <v>116</v>
      </c>
      <c r="C19" s="7"/>
      <c r="D19" s="74">
        <v>715788699.46000004</v>
      </c>
    </row>
    <row r="20" spans="1:4" ht="12.75" customHeight="1">
      <c r="A20" s="36"/>
      <c r="B20" s="37" t="s">
        <v>54</v>
      </c>
      <c r="C20" s="7">
        <v>1920093124.5899999</v>
      </c>
      <c r="D20" s="74">
        <v>513003804.63</v>
      </c>
    </row>
    <row r="21" spans="1:4" ht="17.25" customHeight="1">
      <c r="A21" s="99" t="s">
        <v>55</v>
      </c>
      <c r="B21" s="100"/>
      <c r="C21" s="34">
        <f>+SUM(C17:C20)</f>
        <v>7412168620.3600006</v>
      </c>
      <c r="D21" s="34">
        <f>+SUM(D17:D20)</f>
        <v>9335376058.4499989</v>
      </c>
    </row>
    <row r="22" spans="1:4" ht="15.75" customHeight="1">
      <c r="A22" s="101" t="s">
        <v>56</v>
      </c>
      <c r="B22" s="102"/>
      <c r="C22" s="34">
        <f>+C13-C21</f>
        <v>7120131080.9499969</v>
      </c>
      <c r="D22" s="34">
        <f>+D13-D21</f>
        <v>8126614001.8799992</v>
      </c>
    </row>
    <row r="23" spans="1:4">
      <c r="A23" s="101" t="s">
        <v>57</v>
      </c>
      <c r="B23" s="102"/>
      <c r="C23" s="6"/>
      <c r="D23" s="6"/>
    </row>
    <row r="24" spans="1:4">
      <c r="A24" s="38"/>
      <c r="B24" s="10" t="s">
        <v>117</v>
      </c>
      <c r="C24" s="7">
        <v>-26476509.41</v>
      </c>
      <c r="D24" s="74">
        <v>-48165021.899999999</v>
      </c>
    </row>
    <row r="25" spans="1:4" ht="25.5">
      <c r="A25" s="38"/>
      <c r="B25" s="10" t="s">
        <v>118</v>
      </c>
      <c r="C25" s="7">
        <v>-24211279.289999999</v>
      </c>
      <c r="D25" s="74">
        <v>-36373052.299999997</v>
      </c>
    </row>
    <row r="26" spans="1:4">
      <c r="A26" s="38"/>
      <c r="B26" s="10" t="s">
        <v>58</v>
      </c>
      <c r="C26" s="39"/>
      <c r="D26" s="39"/>
    </row>
    <row r="27" spans="1:4">
      <c r="A27" s="4"/>
      <c r="B27" s="10" t="s">
        <v>59</v>
      </c>
      <c r="C27" s="39"/>
      <c r="D27" s="39"/>
    </row>
    <row r="28" spans="1:4">
      <c r="A28" s="36"/>
      <c r="B28" s="10" t="s">
        <v>60</v>
      </c>
      <c r="C28" s="39"/>
      <c r="D28" s="39"/>
    </row>
    <row r="29" spans="1:4">
      <c r="A29" s="36"/>
      <c r="B29" s="10" t="s">
        <v>61</v>
      </c>
      <c r="C29" s="39"/>
      <c r="D29" s="39"/>
    </row>
    <row r="30" spans="1:4">
      <c r="A30" s="36"/>
      <c r="B30" s="10" t="s">
        <v>62</v>
      </c>
      <c r="C30" s="39"/>
      <c r="D30" s="39"/>
    </row>
    <row r="31" spans="1:4" ht="11.45" customHeight="1">
      <c r="A31" s="36"/>
      <c r="B31" s="10" t="s">
        <v>63</v>
      </c>
      <c r="C31" s="39"/>
      <c r="D31" s="74">
        <v>-579848942.24000001</v>
      </c>
    </row>
    <row r="32" spans="1:4">
      <c r="A32" s="97" t="s">
        <v>64</v>
      </c>
      <c r="B32" s="98"/>
      <c r="C32" s="34">
        <f>C27+C31+C25+C28+C24</f>
        <v>-50687788.700000003</v>
      </c>
      <c r="D32" s="34">
        <f>D27+D31+D25+D28+D24</f>
        <v>-664387016.43999994</v>
      </c>
    </row>
    <row r="33" spans="1:4">
      <c r="A33" s="13"/>
      <c r="B33" s="13" t="s">
        <v>65</v>
      </c>
      <c r="C33" s="34">
        <f>+C22+C32+C14+C15</f>
        <v>7749816642.869997</v>
      </c>
      <c r="D33" s="34">
        <f>+D22+D32+D14+D15</f>
        <v>8991233806.1999989</v>
      </c>
    </row>
    <row r="34" spans="1:4">
      <c r="A34" s="10"/>
      <c r="B34" s="10" t="s">
        <v>66</v>
      </c>
      <c r="C34" s="7">
        <v>1213274535.8599999</v>
      </c>
      <c r="D34" s="74">
        <v>1432271478.3699999</v>
      </c>
    </row>
    <row r="35" spans="1:4" ht="11.45" customHeight="1">
      <c r="A35" s="97" t="s">
        <v>67</v>
      </c>
      <c r="B35" s="98"/>
      <c r="C35" s="34">
        <f>+C33-C34</f>
        <v>6536542107.0099974</v>
      </c>
      <c r="D35" s="34">
        <f>+D33-D34</f>
        <v>7558962327.829999</v>
      </c>
    </row>
    <row r="36" spans="1:4">
      <c r="A36" s="4"/>
      <c r="B36" s="10" t="s">
        <v>68</v>
      </c>
      <c r="C36" s="6">
        <v>0</v>
      </c>
      <c r="D36" s="6">
        <v>0</v>
      </c>
    </row>
    <row r="37" spans="1:4">
      <c r="A37" s="97" t="s">
        <v>69</v>
      </c>
      <c r="B37" s="98"/>
      <c r="C37" s="40"/>
      <c r="D37" s="40"/>
    </row>
    <row r="38" spans="1:4">
      <c r="A38" s="4"/>
      <c r="B38" s="10" t="s">
        <v>70</v>
      </c>
      <c r="C38" s="6">
        <v>0</v>
      </c>
      <c r="D38" s="6">
        <v>12308611905.440001</v>
      </c>
    </row>
    <row r="39" spans="1:4">
      <c r="A39" s="97" t="s">
        <v>71</v>
      </c>
      <c r="B39" s="98"/>
      <c r="C39" s="34">
        <f>+C35</f>
        <v>6536542107.0099974</v>
      </c>
      <c r="D39" s="34">
        <f>+D35</f>
        <v>7558962327.829999</v>
      </c>
    </row>
    <row r="40" spans="1:4">
      <c r="A40" s="4"/>
      <c r="B40" s="10" t="s">
        <v>72</v>
      </c>
      <c r="C40" s="41">
        <v>5.46</v>
      </c>
      <c r="D40" s="33">
        <v>16.600000000000001</v>
      </c>
    </row>
    <row r="41" spans="1:4">
      <c r="A41" s="26"/>
      <c r="B41" s="42"/>
      <c r="C41" s="42"/>
      <c r="D41" s="26"/>
    </row>
    <row r="42" spans="1:4" ht="20.100000000000001" customHeight="1">
      <c r="A42" s="43"/>
      <c r="B42" s="43"/>
      <c r="C42" s="43"/>
      <c r="D42" s="43"/>
    </row>
    <row r="43" spans="1:4" ht="20.100000000000001" customHeight="1">
      <c r="A43" s="43"/>
      <c r="B43" s="23" t="s">
        <v>138</v>
      </c>
      <c r="C43" s="81"/>
      <c r="D43" s="81"/>
    </row>
    <row r="44" spans="1:4">
      <c r="A44" s="42"/>
      <c r="B44" s="23"/>
      <c r="C44" s="81"/>
      <c r="D44" s="81"/>
    </row>
    <row r="45" spans="1:4">
      <c r="B45" s="23" t="s">
        <v>109</v>
      </c>
    </row>
    <row r="47" spans="1:4">
      <c r="B47" s="81"/>
      <c r="C47" s="81"/>
      <c r="D47" s="81"/>
    </row>
    <row r="48" spans="1:4">
      <c r="B48" s="81"/>
      <c r="C48" s="81"/>
      <c r="D48" s="81"/>
    </row>
    <row r="49" spans="2:4">
      <c r="B49" s="81"/>
      <c r="C49" s="81"/>
      <c r="D49" s="81"/>
    </row>
  </sheetData>
  <mergeCells count="19">
    <mergeCell ref="B49:D49"/>
    <mergeCell ref="A32:B32"/>
    <mergeCell ref="A21:B21"/>
    <mergeCell ref="A22:B22"/>
    <mergeCell ref="A16:B16"/>
    <mergeCell ref="B47:D47"/>
    <mergeCell ref="B48:D48"/>
    <mergeCell ref="A39:B39"/>
    <mergeCell ref="A23:B23"/>
    <mergeCell ref="A35:B35"/>
    <mergeCell ref="A37:B37"/>
    <mergeCell ref="C43:D43"/>
    <mergeCell ref="C44:D44"/>
    <mergeCell ref="C1:D1"/>
    <mergeCell ref="A7:B7"/>
    <mergeCell ref="A5:B6"/>
    <mergeCell ref="C5:C6"/>
    <mergeCell ref="D5:D6"/>
    <mergeCell ref="A2:D2"/>
  </mergeCells>
  <phoneticPr fontId="0" type="noConversion"/>
  <printOptions horizontalCentered="1"/>
  <pageMargins left="0" right="0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8"/>
  <sheetViews>
    <sheetView workbookViewId="0">
      <selection activeCell="A13" sqref="A13"/>
    </sheetView>
  </sheetViews>
  <sheetFormatPr defaultRowHeight="12.75"/>
  <cols>
    <col min="1" max="1" width="37" style="45" customWidth="1"/>
    <col min="2" max="2" width="16.85546875" style="45" bestFit="1" customWidth="1"/>
    <col min="3" max="4" width="18.28515625" style="45" customWidth="1"/>
    <col min="5" max="5" width="20" style="45" customWidth="1"/>
    <col min="6" max="6" width="20.5703125" style="45" customWidth="1"/>
    <col min="7" max="7" width="20.42578125" style="45" customWidth="1"/>
    <col min="8" max="16384" width="9.140625" style="45"/>
  </cols>
  <sheetData>
    <row r="1" spans="1:7">
      <c r="A1" s="44" t="s">
        <v>136</v>
      </c>
      <c r="F1" s="105"/>
      <c r="G1" s="105"/>
    </row>
    <row r="2" spans="1:7">
      <c r="A2" s="44"/>
      <c r="B2" s="107" t="s">
        <v>139</v>
      </c>
      <c r="C2" s="107"/>
      <c r="D2" s="107"/>
      <c r="E2" s="107"/>
      <c r="F2" s="107"/>
      <c r="G2" s="44"/>
    </row>
    <row r="3" spans="1:7">
      <c r="A3" s="46" t="s">
        <v>43</v>
      </c>
      <c r="F3" s="106">
        <v>45657</v>
      </c>
      <c r="G3" s="106"/>
    </row>
    <row r="4" spans="1:7" ht="25.5">
      <c r="A4" s="47" t="s">
        <v>73</v>
      </c>
      <c r="B4" s="48" t="s">
        <v>76</v>
      </c>
      <c r="C4" s="49" t="s">
        <v>112</v>
      </c>
      <c r="D4" s="49" t="s">
        <v>145</v>
      </c>
      <c r="E4" s="49" t="s">
        <v>35</v>
      </c>
      <c r="F4" s="48" t="s">
        <v>37</v>
      </c>
      <c r="G4" s="48" t="s">
        <v>74</v>
      </c>
    </row>
    <row r="5" spans="1:7" ht="18" customHeight="1">
      <c r="A5" s="49" t="s">
        <v>147</v>
      </c>
      <c r="B5" s="51">
        <v>110000000</v>
      </c>
      <c r="C5" s="51">
        <v>380000000</v>
      </c>
      <c r="D5" s="51"/>
      <c r="E5" s="51"/>
      <c r="F5" s="51">
        <v>25239080196.330002</v>
      </c>
      <c r="G5" s="51">
        <f>+B5+F5+C5</f>
        <v>25729080196.330002</v>
      </c>
    </row>
    <row r="6" spans="1:7" ht="18" customHeight="1">
      <c r="A6" s="50" t="s">
        <v>141</v>
      </c>
      <c r="B6" s="66">
        <v>21792452.77</v>
      </c>
      <c r="C6" s="51">
        <v>-380000000</v>
      </c>
      <c r="D6" s="51"/>
      <c r="E6" s="66">
        <v>9848102471.0699997</v>
      </c>
      <c r="F6" s="66"/>
      <c r="G6" s="51">
        <f>+B6+F6+C6+E6</f>
        <v>9489894923.8400002</v>
      </c>
    </row>
    <row r="7" spans="1:7" ht="18" customHeight="1">
      <c r="A7" s="50" t="s">
        <v>75</v>
      </c>
      <c r="B7" s="66"/>
      <c r="C7" s="51"/>
      <c r="D7" s="51"/>
      <c r="E7" s="66"/>
      <c r="F7" s="66">
        <v>-3300000000</v>
      </c>
      <c r="G7" s="51">
        <f>F7</f>
        <v>-3300000000</v>
      </c>
    </row>
    <row r="8" spans="1:7" ht="18" customHeight="1">
      <c r="A8" s="50" t="s">
        <v>142</v>
      </c>
      <c r="B8" s="66"/>
      <c r="C8" s="51"/>
      <c r="D8" s="51"/>
      <c r="E8" s="66"/>
      <c r="F8" s="66">
        <v>6536542107.0100002</v>
      </c>
      <c r="G8" s="51">
        <f>F8</f>
        <v>6536542107.0100002</v>
      </c>
    </row>
    <row r="9" spans="1:7" s="70" customFormat="1" ht="18" customHeight="1">
      <c r="A9" s="68" t="s">
        <v>143</v>
      </c>
      <c r="B9" s="69">
        <f>B5+B6</f>
        <v>131792452.77</v>
      </c>
      <c r="C9" s="69">
        <f t="shared" ref="C9:E9" si="0">C5+C6</f>
        <v>0</v>
      </c>
      <c r="D9" s="69"/>
      <c r="E9" s="69">
        <f t="shared" si="0"/>
        <v>9848102471.0699997</v>
      </c>
      <c r="F9" s="69">
        <v>28475622303.34</v>
      </c>
      <c r="G9" s="69">
        <v>38455517227.18</v>
      </c>
    </row>
    <row r="10" spans="1:7" ht="18" customHeight="1">
      <c r="A10" s="50" t="s">
        <v>75</v>
      </c>
      <c r="B10" s="51"/>
      <c r="C10" s="51"/>
      <c r="D10" s="51"/>
      <c r="E10" s="51"/>
      <c r="F10" s="51">
        <v>-5607169808.7600002</v>
      </c>
      <c r="G10" s="51">
        <f>+B10+F10+C10</f>
        <v>-5607169808.7600002</v>
      </c>
    </row>
    <row r="11" spans="1:7" ht="18" customHeight="1">
      <c r="A11" s="52" t="s">
        <v>144</v>
      </c>
      <c r="B11" s="51"/>
      <c r="C11" s="51"/>
      <c r="D11" s="51">
        <v>12308611905.440001</v>
      </c>
      <c r="E11" s="51"/>
      <c r="F11" s="51"/>
      <c r="G11" s="51">
        <f>D11</f>
        <v>12308611905.440001</v>
      </c>
    </row>
    <row r="12" spans="1:7" ht="18" customHeight="1">
      <c r="A12" s="50" t="s">
        <v>146</v>
      </c>
      <c r="B12" s="53"/>
      <c r="C12" s="53"/>
      <c r="D12" s="53"/>
      <c r="E12" s="53"/>
      <c r="F12" s="51">
        <v>7558962327.8299999</v>
      </c>
      <c r="G12" s="51">
        <f>+B12+F12+C12</f>
        <v>7558962327.8299999</v>
      </c>
    </row>
    <row r="13" spans="1:7" s="72" customFormat="1" ht="18" customHeight="1">
      <c r="A13" s="67" t="s">
        <v>140</v>
      </c>
      <c r="B13" s="71">
        <f t="shared" ref="B13:G13" si="1">SUM(B9:B12)</f>
        <v>131792452.77</v>
      </c>
      <c r="C13" s="71">
        <f t="shared" si="1"/>
        <v>0</v>
      </c>
      <c r="D13" s="71">
        <f t="shared" si="1"/>
        <v>12308611905.440001</v>
      </c>
      <c r="E13" s="71">
        <f t="shared" si="1"/>
        <v>9848102471.0699997</v>
      </c>
      <c r="F13" s="71">
        <f t="shared" si="1"/>
        <v>30427414822.410004</v>
      </c>
      <c r="G13" s="71">
        <f t="shared" si="1"/>
        <v>52715921651.690002</v>
      </c>
    </row>
    <row r="14" spans="1:7" ht="15" customHeight="1">
      <c r="A14" s="54"/>
      <c r="B14" s="54"/>
      <c r="C14" s="54"/>
      <c r="D14" s="54"/>
      <c r="E14" s="54"/>
      <c r="F14" s="54"/>
      <c r="G14" s="54"/>
    </row>
    <row r="15" spans="1:7">
      <c r="A15" s="104"/>
      <c r="B15" s="104"/>
      <c r="C15" s="104"/>
      <c r="D15" s="104"/>
      <c r="E15" s="104"/>
      <c r="F15" s="104"/>
      <c r="G15" s="104"/>
    </row>
    <row r="16" spans="1:7">
      <c r="A16" s="55" t="s">
        <v>138</v>
      </c>
      <c r="B16" s="103"/>
      <c r="C16" s="103"/>
      <c r="F16" s="56"/>
    </row>
    <row r="17" spans="1:3">
      <c r="A17" s="55"/>
      <c r="B17" s="103"/>
      <c r="C17" s="103"/>
    </row>
    <row r="18" spans="1:3">
      <c r="A18" s="55" t="s">
        <v>109</v>
      </c>
    </row>
  </sheetData>
  <mergeCells count="6">
    <mergeCell ref="B16:C16"/>
    <mergeCell ref="B17:C17"/>
    <mergeCell ref="A15:G15"/>
    <mergeCell ref="F1:G1"/>
    <mergeCell ref="F3:G3"/>
    <mergeCell ref="B2:F2"/>
  </mergeCells>
  <phoneticPr fontId="2" type="noConversion"/>
  <printOptions horizontalCentered="1" verticalCentered="1"/>
  <pageMargins left="0" right="0" top="0" bottom="0" header="0" footer="0"/>
  <pageSetup paperSize="9" scale="9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8"/>
  <sheetViews>
    <sheetView tabSelected="1" workbookViewId="0">
      <selection activeCell="E1" sqref="E1:G1048576"/>
    </sheetView>
  </sheetViews>
  <sheetFormatPr defaultColWidth="9.140625" defaultRowHeight="12.75"/>
  <cols>
    <col min="1" max="1" width="3.85546875" style="21" customWidth="1"/>
    <col min="2" max="2" width="48.5703125" style="21" customWidth="1"/>
    <col min="3" max="3" width="21.28515625" style="21" customWidth="1"/>
    <col min="4" max="4" width="20.7109375" style="21" customWidth="1"/>
    <col min="5" max="16384" width="9.140625" style="21"/>
  </cols>
  <sheetData>
    <row r="1" spans="1:4">
      <c r="A1" s="96" t="s">
        <v>77</v>
      </c>
      <c r="B1" s="96"/>
      <c r="C1" s="96"/>
      <c r="D1" s="96"/>
    </row>
    <row r="2" spans="1:4">
      <c r="A2" s="109"/>
      <c r="B2" s="109"/>
      <c r="C2" s="111">
        <v>45657</v>
      </c>
      <c r="D2" s="111"/>
    </row>
    <row r="3" spans="1:4">
      <c r="A3" s="24"/>
      <c r="B3" s="25" t="s">
        <v>136</v>
      </c>
      <c r="C3" s="24"/>
      <c r="D3" s="57"/>
    </row>
    <row r="4" spans="1:4">
      <c r="A4" s="24"/>
      <c r="B4" s="24"/>
      <c r="C4" s="29"/>
      <c r="D4" s="29" t="s">
        <v>43</v>
      </c>
    </row>
    <row r="5" spans="1:4" ht="15" customHeight="1">
      <c r="A5" s="108" t="s">
        <v>0</v>
      </c>
      <c r="B5" s="108"/>
      <c r="C5" s="110" t="s">
        <v>44</v>
      </c>
      <c r="D5" s="108" t="s">
        <v>45</v>
      </c>
    </row>
    <row r="6" spans="1:4" ht="15" customHeight="1">
      <c r="A6" s="108"/>
      <c r="B6" s="108"/>
      <c r="C6" s="110"/>
      <c r="D6" s="108"/>
    </row>
    <row r="7" spans="1:4">
      <c r="A7" s="112" t="s">
        <v>78</v>
      </c>
      <c r="B7" s="112"/>
      <c r="C7" s="6"/>
      <c r="D7" s="6"/>
    </row>
    <row r="8" spans="1:4">
      <c r="A8" s="113" t="s">
        <v>79</v>
      </c>
      <c r="B8" s="113"/>
      <c r="C8" s="58">
        <f>C9+C12</f>
        <v>37306254923.32</v>
      </c>
      <c r="D8" s="58">
        <f>D9+D12</f>
        <v>44282941964.950005</v>
      </c>
    </row>
    <row r="9" spans="1:4">
      <c r="A9" s="6"/>
      <c r="B9" s="10" t="s">
        <v>80</v>
      </c>
      <c r="C9" s="7">
        <v>37260990671.690002</v>
      </c>
      <c r="D9" s="116">
        <v>41330110261.620003</v>
      </c>
    </row>
    <row r="10" spans="1:4">
      <c r="A10" s="6"/>
      <c r="B10" s="10" t="s">
        <v>81</v>
      </c>
      <c r="C10" s="7"/>
      <c r="D10" s="7"/>
    </row>
    <row r="11" spans="1:4">
      <c r="A11" s="6"/>
      <c r="B11" s="10" t="s">
        <v>82</v>
      </c>
      <c r="C11" s="7"/>
      <c r="D11" s="7"/>
    </row>
    <row r="12" spans="1:4">
      <c r="A12" s="6"/>
      <c r="B12" s="10" t="s">
        <v>121</v>
      </c>
      <c r="C12" s="7">
        <v>45264251.630000003</v>
      </c>
      <c r="D12" s="116">
        <v>2952831703.3299999</v>
      </c>
    </row>
    <row r="13" spans="1:4" s="25" customFormat="1">
      <c r="A13" s="114" t="s">
        <v>83</v>
      </c>
      <c r="B13" s="114"/>
      <c r="C13" s="34">
        <f>C14+C15+C16+C17+C18+C19+C20+C21+C22</f>
        <v>-30416935529.509995</v>
      </c>
      <c r="D13" s="34">
        <f>D14+D15+D16+D17+D18+D19+D20+D21+D22</f>
        <v>42987663584.800003</v>
      </c>
    </row>
    <row r="14" spans="1:4">
      <c r="A14" s="6"/>
      <c r="B14" s="10" t="s">
        <v>84</v>
      </c>
      <c r="C14" s="60">
        <v>-3398058496.8800001</v>
      </c>
      <c r="D14" s="117">
        <v>5017253596.7799997</v>
      </c>
    </row>
    <row r="15" spans="1:4">
      <c r="A15" s="6"/>
      <c r="B15" s="10" t="s">
        <v>85</v>
      </c>
      <c r="C15" s="60">
        <v>-1045987898.96</v>
      </c>
      <c r="D15" s="117">
        <v>1087802935.02</v>
      </c>
    </row>
    <row r="16" spans="1:4">
      <c r="A16" s="6"/>
      <c r="B16" s="10" t="s">
        <v>86</v>
      </c>
      <c r="C16" s="60">
        <v>-16194191177.92</v>
      </c>
      <c r="D16" s="117">
        <v>18122500463.66</v>
      </c>
    </row>
    <row r="17" spans="1:4">
      <c r="A17" s="6"/>
      <c r="B17" s="10" t="s">
        <v>87</v>
      </c>
      <c r="C17" s="60">
        <v>-611463846.19000006</v>
      </c>
      <c r="D17" s="117">
        <v>841321685.78999996</v>
      </c>
    </row>
    <row r="18" spans="1:4">
      <c r="A18" s="6"/>
      <c r="B18" s="10" t="s">
        <v>88</v>
      </c>
      <c r="C18" s="60">
        <v>-1858381792.76</v>
      </c>
      <c r="D18" s="117">
        <v>3414958581.7199998</v>
      </c>
    </row>
    <row r="19" spans="1:4">
      <c r="A19" s="6"/>
      <c r="B19" s="10" t="s">
        <v>122</v>
      </c>
      <c r="C19" s="60">
        <v>-2234602036.23</v>
      </c>
      <c r="D19" s="117">
        <v>540740753.33000004</v>
      </c>
    </row>
    <row r="20" spans="1:4">
      <c r="A20" s="6"/>
      <c r="B20" s="10" t="s">
        <v>89</v>
      </c>
      <c r="C20" s="60">
        <v>-259486092.91999999</v>
      </c>
      <c r="D20" s="117">
        <v>7216020514.5699997</v>
      </c>
    </row>
    <row r="21" spans="1:4">
      <c r="A21" s="6"/>
      <c r="B21" s="10" t="s">
        <v>90</v>
      </c>
      <c r="C21" s="60">
        <v>-4796596751.6499996</v>
      </c>
      <c r="D21" s="117">
        <v>15899028</v>
      </c>
    </row>
    <row r="22" spans="1:4">
      <c r="A22" s="6"/>
      <c r="B22" s="10" t="s">
        <v>91</v>
      </c>
      <c r="C22" s="60">
        <v>-18167436</v>
      </c>
      <c r="D22" s="117">
        <v>6731166025.9300003</v>
      </c>
    </row>
    <row r="23" spans="1:4">
      <c r="A23" s="6"/>
      <c r="B23" s="10"/>
      <c r="C23" s="59"/>
      <c r="D23" s="59"/>
    </row>
    <row r="24" spans="1:4" ht="14.25" customHeight="1">
      <c r="A24" s="112" t="s">
        <v>92</v>
      </c>
      <c r="B24" s="112"/>
      <c r="C24" s="61"/>
      <c r="D24" s="61"/>
    </row>
    <row r="25" spans="1:4">
      <c r="A25" s="35"/>
      <c r="B25" s="13" t="s">
        <v>93</v>
      </c>
      <c r="C25" s="62">
        <f>C26+C29+C30</f>
        <v>2316799733.2099996</v>
      </c>
      <c r="D25" s="62">
        <f>D26+D29+D30</f>
        <v>2385694233.8600001</v>
      </c>
    </row>
    <row r="26" spans="1:4" ht="12.75" customHeight="1">
      <c r="A26" s="35"/>
      <c r="B26" s="10" t="s">
        <v>94</v>
      </c>
      <c r="C26" s="7">
        <v>40000000</v>
      </c>
      <c r="D26" s="74">
        <v>5000000</v>
      </c>
    </row>
    <row r="27" spans="1:4">
      <c r="A27" s="6"/>
      <c r="B27" s="10" t="s">
        <v>95</v>
      </c>
      <c r="C27" s="7"/>
      <c r="D27" s="7"/>
    </row>
    <row r="28" spans="1:4">
      <c r="A28" s="6"/>
      <c r="B28" s="10" t="s">
        <v>96</v>
      </c>
      <c r="C28" s="7"/>
      <c r="D28" s="7"/>
    </row>
    <row r="29" spans="1:4">
      <c r="A29" s="6"/>
      <c r="B29" s="10" t="s">
        <v>124</v>
      </c>
      <c r="C29" s="7">
        <v>2147741035.7199998</v>
      </c>
      <c r="D29" s="74">
        <v>1979415862.48</v>
      </c>
    </row>
    <row r="30" spans="1:4">
      <c r="A30" s="6"/>
      <c r="B30" s="10" t="s">
        <v>123</v>
      </c>
      <c r="C30" s="7">
        <v>129058697.48999999</v>
      </c>
      <c r="D30" s="74">
        <v>401278371.38</v>
      </c>
    </row>
    <row r="31" spans="1:4">
      <c r="A31" s="6"/>
      <c r="B31" s="10" t="s">
        <v>125</v>
      </c>
      <c r="C31" s="7">
        <v>1433257960</v>
      </c>
      <c r="D31" s="74">
        <v>8833489381.2299995</v>
      </c>
    </row>
    <row r="32" spans="1:4">
      <c r="A32" s="6"/>
      <c r="B32" s="10" t="s">
        <v>126</v>
      </c>
      <c r="C32" s="7">
        <v>3002640000</v>
      </c>
      <c r="D32" s="74">
        <v>48643590</v>
      </c>
    </row>
    <row r="33" spans="1:4">
      <c r="A33" s="6"/>
      <c r="B33" s="10" t="s">
        <v>127</v>
      </c>
      <c r="C33" s="7">
        <v>615400499.71000004</v>
      </c>
      <c r="D33" s="7">
        <v>0</v>
      </c>
    </row>
    <row r="34" spans="1:4" ht="14.25" customHeight="1">
      <c r="A34" s="6"/>
      <c r="B34" s="10" t="s">
        <v>132</v>
      </c>
      <c r="C34" s="7">
        <v>269970264</v>
      </c>
      <c r="D34" s="74">
        <v>779952510.89999998</v>
      </c>
    </row>
    <row r="35" spans="1:4" ht="14.25" customHeight="1">
      <c r="A35" s="112" t="s">
        <v>97</v>
      </c>
      <c r="B35" s="112"/>
      <c r="C35" s="34">
        <f>SUM(C26:C30)-C31-C32-C33-C34</f>
        <v>-3004468990.5000005</v>
      </c>
      <c r="D35" s="34">
        <f>SUM(D26:D30)-D31-D32-D33-D34</f>
        <v>-7276391248.2699986</v>
      </c>
    </row>
    <row r="36" spans="1:4">
      <c r="A36" s="112" t="s">
        <v>98</v>
      </c>
      <c r="B36" s="112"/>
      <c r="C36" s="34">
        <v>0</v>
      </c>
      <c r="D36" s="34">
        <f>D37+D39</f>
        <v>0</v>
      </c>
    </row>
    <row r="37" spans="1:4">
      <c r="A37" s="6"/>
      <c r="B37" s="10" t="s">
        <v>129</v>
      </c>
      <c r="C37" s="7">
        <v>8000000000</v>
      </c>
      <c r="D37" s="7">
        <v>0</v>
      </c>
    </row>
    <row r="38" spans="1:4">
      <c r="A38" s="6"/>
      <c r="B38" s="10" t="s">
        <v>128</v>
      </c>
      <c r="C38" s="7">
        <v>0</v>
      </c>
      <c r="D38" s="7">
        <v>0</v>
      </c>
    </row>
    <row r="39" spans="1:4" ht="25.5">
      <c r="A39" s="6"/>
      <c r="B39" s="10" t="s">
        <v>131</v>
      </c>
      <c r="C39" s="7">
        <v>10499999971</v>
      </c>
      <c r="D39" s="7">
        <v>0</v>
      </c>
    </row>
    <row r="40" spans="1:4">
      <c r="A40" s="6"/>
      <c r="B40" s="10" t="s">
        <v>99</v>
      </c>
      <c r="C40" s="7">
        <v>-1271999999.9200001</v>
      </c>
      <c r="D40" s="74">
        <v>2458950590.46</v>
      </c>
    </row>
    <row r="41" spans="1:4">
      <c r="A41" s="6"/>
      <c r="B41" s="10" t="s">
        <v>100</v>
      </c>
      <c r="C41" s="7"/>
      <c r="D41" s="7"/>
    </row>
    <row r="42" spans="1:4">
      <c r="A42" s="6"/>
      <c r="B42" s="10" t="s">
        <v>101</v>
      </c>
      <c r="C42" s="7"/>
      <c r="D42" s="7"/>
    </row>
    <row r="43" spans="1:4">
      <c r="A43" s="6"/>
      <c r="B43" s="10" t="s">
        <v>102</v>
      </c>
      <c r="C43" s="7"/>
      <c r="D43" s="7"/>
    </row>
    <row r="44" spans="1:4">
      <c r="A44" s="6"/>
      <c r="B44" s="10" t="s">
        <v>103</v>
      </c>
      <c r="C44" s="7">
        <v>-2808620000</v>
      </c>
      <c r="D44" s="74">
        <v>5711795936.5200005</v>
      </c>
    </row>
    <row r="45" spans="1:4" ht="15" customHeight="1">
      <c r="A45" s="6"/>
      <c r="B45" s="10" t="s">
        <v>104</v>
      </c>
      <c r="C45" s="7"/>
      <c r="D45" s="7"/>
    </row>
    <row r="46" spans="1:4" s="25" customFormat="1">
      <c r="A46" s="6"/>
      <c r="B46" s="10" t="s">
        <v>133</v>
      </c>
      <c r="C46" s="63">
        <v>0</v>
      </c>
      <c r="D46" s="63">
        <v>0</v>
      </c>
    </row>
    <row r="47" spans="1:4" s="25" customFormat="1" ht="14.25" customHeight="1">
      <c r="A47" s="64"/>
      <c r="B47" s="13" t="s">
        <v>105</v>
      </c>
      <c r="C47" s="34">
        <f>+SUM(C37:C46)</f>
        <v>14419379971.080002</v>
      </c>
      <c r="D47" s="34">
        <f>+SUM(D37:D46)</f>
        <v>8170746526.9800005</v>
      </c>
    </row>
    <row r="48" spans="1:4" s="25" customFormat="1" ht="14.25" customHeight="1">
      <c r="A48" s="64"/>
      <c r="B48" s="13" t="s">
        <v>134</v>
      </c>
      <c r="C48" s="34">
        <v>-27178381.489999998</v>
      </c>
      <c r="D48" s="119">
        <v>-27887734.899999999</v>
      </c>
    </row>
    <row r="49" spans="1:4" s="25" customFormat="1">
      <c r="A49" s="115" t="s">
        <v>106</v>
      </c>
      <c r="B49" s="115"/>
      <c r="C49" s="118">
        <v>18277051992.900002</v>
      </c>
      <c r="D49" s="119">
        <v>-14179747130</v>
      </c>
    </row>
    <row r="50" spans="1:4" s="25" customFormat="1" ht="20.25" customHeight="1">
      <c r="A50" s="64"/>
      <c r="B50" s="13" t="s">
        <v>107</v>
      </c>
      <c r="C50" s="34">
        <v>1785891692.24</v>
      </c>
      <c r="D50" s="119">
        <v>20062943685.139999</v>
      </c>
    </row>
    <row r="51" spans="1:4">
      <c r="A51" s="64"/>
      <c r="B51" s="13" t="s">
        <v>108</v>
      </c>
      <c r="C51" s="119">
        <v>20062943685.139999</v>
      </c>
      <c r="D51" s="119">
        <v>5883196555.1400003</v>
      </c>
    </row>
    <row r="52" spans="1:4">
      <c r="A52" s="42"/>
      <c r="B52" s="26"/>
      <c r="C52" s="26"/>
      <c r="D52" s="65"/>
    </row>
    <row r="53" spans="1:4">
      <c r="A53" s="79"/>
      <c r="B53" s="79"/>
      <c r="C53" s="79"/>
      <c r="D53" s="79"/>
    </row>
    <row r="54" spans="1:4">
      <c r="B54" s="43"/>
    </row>
    <row r="55" spans="1:4">
      <c r="A55" s="79"/>
      <c r="B55" s="79"/>
      <c r="C55" s="79"/>
      <c r="D55" s="79"/>
    </row>
    <row r="56" spans="1:4">
      <c r="B56" s="23" t="s">
        <v>138</v>
      </c>
      <c r="C56" s="81"/>
      <c r="D56" s="81"/>
    </row>
    <row r="57" spans="1:4">
      <c r="B57" s="23"/>
      <c r="C57" s="81"/>
      <c r="D57" s="81"/>
    </row>
    <row r="58" spans="1:4">
      <c r="B58" s="23" t="s">
        <v>109</v>
      </c>
    </row>
  </sheetData>
  <mergeCells count="17">
    <mergeCell ref="C56:D56"/>
    <mergeCell ref="C57:D57"/>
    <mergeCell ref="A36:B36"/>
    <mergeCell ref="A49:B49"/>
    <mergeCell ref="A53:D53"/>
    <mergeCell ref="A55:D55"/>
    <mergeCell ref="A7:B7"/>
    <mergeCell ref="A8:B8"/>
    <mergeCell ref="A13:B13"/>
    <mergeCell ref="A24:B24"/>
    <mergeCell ref="A35:B35"/>
    <mergeCell ref="A1:D1"/>
    <mergeCell ref="A5:B6"/>
    <mergeCell ref="D5:D6"/>
    <mergeCell ref="A2:B2"/>
    <mergeCell ref="C5:C6"/>
    <mergeCell ref="C2:D2"/>
  </mergeCells>
  <phoneticPr fontId="0" type="noConversion"/>
  <printOptions horizontalCentered="1"/>
  <pageMargins left="0.25" right="0.2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balance</vt:lpstr>
      <vt:lpstr>OUDT</vt:lpstr>
      <vt:lpstr>UUT</vt:lpstr>
      <vt:lpstr>MGT</vt:lpstr>
    </vt:vector>
  </TitlesOfParts>
  <Company>Rich-Mogol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Yanjindulam</dc:creator>
  <cp:lastModifiedBy>Burenchimeg Lkhagvasuren</cp:lastModifiedBy>
  <cp:lastPrinted>2024-06-13T09:25:59Z</cp:lastPrinted>
  <dcterms:created xsi:type="dcterms:W3CDTF">2001-10-18T18:43:08Z</dcterms:created>
  <dcterms:modified xsi:type="dcterms:W3CDTF">2025-03-28T07:43:48Z</dcterms:modified>
</cp:coreProperties>
</file>